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printmailsolutions-my.sharepoint.com/personal/scott_sylvainus_bankbound_com/Documents/Blog Topics/PHP BLog/Digital Marketing Budget/"/>
    </mc:Choice>
  </mc:AlternateContent>
  <xr:revisionPtr revIDLastSave="196" documentId="8_{FF000F03-0C3B-47DE-8205-24D1CB2B7743}" xr6:coauthVersionLast="47" xr6:coauthVersionMax="47" xr10:uidLastSave="{3F18B5C2-2B6A-48C6-9B0E-F0A5C870EB06}"/>
  <workbookProtection workbookAlgorithmName="SHA-512" workbookHashValue="uXexr62JsLeyq9pyJPYuFxUclrPOPZCFJRk/mVl82lRS5X/QRWis4dtj5gyvT/A1qVlVcKHe8Molryb40W+TBQ==" workbookSaltValue="ap/MxnN0cJCeKgAlyCkEJg==" workbookSpinCount="100000" lockStructure="1"/>
  <bookViews>
    <workbookView xWindow="30630" yWindow="1095" windowWidth="25305" windowHeight="14145" xr2:uid="{00000000-000D-0000-FFFF-FFFF00000000}"/>
  </bookViews>
  <sheets>
    <sheet name="Budget Calculator" sheetId="1" r:id="rId1"/>
    <sheet name="Resources" sheetId="2" state="hidden" r:id="rId2"/>
  </sheets>
  <definedNames>
    <definedName name="AddContent_Bud_YR">'Budget Calculator'!$F$12</definedName>
    <definedName name="Content_Bud_YR">'Budget Calculator'!$F$11</definedName>
    <definedName name="Content_High">Resources!#REF!</definedName>
    <definedName name="Content_Low">Resources!#REF!</definedName>
    <definedName name="Content_Mid">Resources!#REF!</definedName>
    <definedName name="Content_Min">Resources!$C$19</definedName>
    <definedName name="Content_Per">Resources!$B$19</definedName>
    <definedName name="Dig_Mark_Bud_High">Resources!#REF!</definedName>
    <definedName name="Dig_Mark_Bud_Low">Resources!$B$13</definedName>
    <definedName name="Dig_Mark_Bud_Mid">Resources!#REF!</definedName>
    <definedName name="Dig_Mark_Bud_Per">Resources!$B$11</definedName>
    <definedName name="Digital_Marketing_Budget_MN">'Budget Calculator'!$C$13</definedName>
    <definedName name="Digital_Marketing_Budget_YR">'Budget Calculator'!$B$13</definedName>
    <definedName name="Email_Bud_YR">'Budget Calculator'!$F$12</definedName>
    <definedName name="Email_High">Resources!#REF!</definedName>
    <definedName name="Email_Low">Resources!#REF!</definedName>
    <definedName name="Email_Mid">Resources!#REF!</definedName>
    <definedName name="Email_Min">Resources!$C$20</definedName>
    <definedName name="Email_Per">Resources!$B$20</definedName>
    <definedName name="Mark_Bud_High">Resources!#REF!</definedName>
    <definedName name="Mark_Bud_Low">Resources!$B$9</definedName>
    <definedName name="Mark_Bud_Mid">Resources!#REF!</definedName>
    <definedName name="Misc_Low">Resources!#REF!</definedName>
    <definedName name="Misc_Mid">Resources!#REF!</definedName>
    <definedName name="Misc_Per">Resources!#REF!</definedName>
    <definedName name="Objective_List">Resources!#REF!</definedName>
    <definedName name="Objective_Select">'Budget Calculator'!$E$6</definedName>
    <definedName name="Objectives">Resources!$A$2:$B$4</definedName>
    <definedName name="Objectives_Table">Resources!$A$2:$B$4</definedName>
    <definedName name="Per_Select">Resources!$B$8</definedName>
    <definedName name="Pers_Sal_YR">'Budget Calculator'!$F$13</definedName>
    <definedName name="Personnel_YR">Resources!#REF!</definedName>
    <definedName name="PPC_Bud_YR">'Budget Calculator'!$F$10</definedName>
    <definedName name="PPC_High">Resources!#REF!</definedName>
    <definedName name="PPC_Low">Resources!#REF!</definedName>
    <definedName name="PPC_Mid">Resources!#REF!</definedName>
    <definedName name="PPC_Min">Resources!$C$17</definedName>
    <definedName name="PPC_Per">Resources!$B$17</definedName>
    <definedName name="SEO_Bud_YR">'Budget Calculator'!$F$9</definedName>
    <definedName name="SEO_High">Resources!#REF!</definedName>
    <definedName name="SEO_Low">Resources!#REF!</definedName>
    <definedName name="SEO_Mid">Resources!$C$16</definedName>
    <definedName name="SEO_Min">Resources!$C$16</definedName>
    <definedName name="SEO_Per">Resources!$B$16</definedName>
    <definedName name="SocialMedia_Bud_YR">'Budget Calculator'!$F$11</definedName>
    <definedName name="SocialMedia_Per">Resources!$B$18</definedName>
    <definedName name="Spend_High">Resources!$B$4</definedName>
    <definedName name="Spend_Low">Resources!$B$2</definedName>
    <definedName name="Spend_Mid">Resources!$B$3</definedName>
    <definedName name="Yearly_Revenue">Resources!$B$7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8" i="2"/>
  <c r="B7" i="2"/>
  <c r="B9" i="2" l="1"/>
  <c r="B13" i="2" s="1"/>
  <c r="B13" i="1" l="1"/>
  <c r="B9" i="1"/>
  <c r="F13" i="1" l="1"/>
  <c r="G13" i="1" s="1"/>
  <c r="F9" i="1"/>
  <c r="G9" i="1" s="1"/>
  <c r="F11" i="1"/>
  <c r="G11" i="1" s="1"/>
  <c r="F10" i="1"/>
  <c r="G10" i="1" s="1"/>
  <c r="F12" i="1"/>
  <c r="G12" i="1" s="1"/>
  <c r="C13" i="1"/>
</calcChain>
</file>

<file path=xl/sharedStrings.xml><?xml version="1.0" encoding="utf-8"?>
<sst xmlns="http://schemas.openxmlformats.org/spreadsheetml/2006/main" count="38" uniqueCount="33">
  <si>
    <t>Yearly Marketing Budget</t>
  </si>
  <si>
    <t xml:space="preserve">Yearly Revenue </t>
  </si>
  <si>
    <t>Digital Marketing Budget</t>
  </si>
  <si>
    <t>Pay-Per-Click (PPC)</t>
  </si>
  <si>
    <t>Yearly</t>
  </si>
  <si>
    <t>Monthly</t>
  </si>
  <si>
    <t>Our primary goal is to maintain our current presence and continue to strengthen our brand recognition.</t>
  </si>
  <si>
    <t>We're channeling our resources into highlighting and strengthening one or two key products.</t>
  </si>
  <si>
    <t>Select Your Objective</t>
  </si>
  <si>
    <t>Search Engine Optimization</t>
  </si>
  <si>
    <t>Marketing Budget</t>
  </si>
  <si>
    <t>Digital Marketing Percent</t>
  </si>
  <si>
    <t>SEO Percentage</t>
  </si>
  <si>
    <t>PPC Percentage</t>
  </si>
  <si>
    <t>Email Percentage</t>
  </si>
  <si>
    <t>Objective</t>
  </si>
  <si>
    <t>Percentage</t>
  </si>
  <si>
    <t>PerOfRev</t>
  </si>
  <si>
    <t>MinSpend</t>
  </si>
  <si>
    <t>Total Check</t>
  </si>
  <si>
    <t>Email Automation</t>
  </si>
  <si>
    <t>Social Media Percentage</t>
  </si>
  <si>
    <t>Content Percentage</t>
  </si>
  <si>
    <t>Social Media Managment</t>
  </si>
  <si>
    <t>How much should you be budgeting for Digital Marketing?</t>
  </si>
  <si>
    <t>www.bankbound.com</t>
  </si>
  <si>
    <t xml:space="preserve">Hey there, hope you found our Free Digital Marketing Budget Calculator useful! If you've got any questions or just wanna chat about your budget, we're all ears and always here to help. </t>
  </si>
  <si>
    <t>agency@bankbound.com</t>
  </si>
  <si>
    <t>Channel</t>
  </si>
  <si>
    <t>Split</t>
  </si>
  <si>
    <t>Marketing Resource</t>
  </si>
  <si>
    <t>Additional Content</t>
  </si>
  <si>
    <t>Our aim this is to proactively expand our presence in the market or expand into a new target markets and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</si>
</sst>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24"/>
      <color theme="1"/>
      <name val="Calibri"/>
      <family val="2"/>
      <scheme val="minor"/>
    </font>
    <font>
      <sz val="16"/>
      <color theme="1"/>
      <name val="Calibri"/>
      <family val="2"/>
      <scheme val="minor"/>
    </font>
    <font>
      <b/>
      <sz val="16"/>
      <color theme="1"/>
      <name val="Calibri"/>
      <family val="2"/>
      <scheme val="minor"/>
    </font>
    <font>
      <i/>
      <sz val="12"/>
      <color theme="1"/>
      <name val="Calibri"/>
      <family val="2"/>
      <scheme val="minor"/>
    </font>
    <font>
      <sz val="15"/>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u/>
      <sz val="11"/>
      <color theme="10"/>
      <name val="Calibri"/>
      <family val="2"/>
      <scheme val="minor"/>
    </font>
    <font>
      <u/>
      <sz val="18"/>
      <color rgb="FF00B0F0"/>
      <name val="Calibri"/>
      <family val="2"/>
      <scheme val="minor"/>
    </font>
    <font>
      <u/>
      <sz val="14"/>
      <color rgb="FF00B0F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00B0F0"/>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ck">
        <color rgb="FF00B0F0"/>
      </left>
      <right/>
      <top style="thick">
        <color rgb="FF00B0F0"/>
      </top>
      <bottom style="thick">
        <color rgb="FF00B0F0"/>
      </bottom>
      <diagonal/>
    </border>
    <border>
      <left/>
      <right style="thick">
        <color rgb="FF00B0F0"/>
      </right>
      <top style="thick">
        <color rgb="FF00B0F0"/>
      </top>
      <bottom style="thick">
        <color rgb="FF00B0F0"/>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0" fillId="0" borderId="0" xfId="0" applyAlignment="1">
      <alignment horizontal="center" vertical="center"/>
    </xf>
    <xf numFmtId="0" fontId="2" fillId="0" borderId="0" xfId="0" applyFont="1"/>
    <xf numFmtId="0" fontId="10" fillId="0" borderId="0" xfId="0" applyFont="1" applyAlignment="1">
      <alignment vertical="center" wrapText="1"/>
    </xf>
    <xf numFmtId="164" fontId="0" fillId="0" borderId="0" xfId="0" applyNumberFormat="1" applyAlignment="1">
      <alignment horizontal="center" vertical="center"/>
    </xf>
    <xf numFmtId="9" fontId="0" fillId="0" borderId="0" xfId="2" applyFont="1" applyFill="1" applyAlignment="1">
      <alignment horizontal="center" vertical="center"/>
    </xf>
    <xf numFmtId="0" fontId="0" fillId="0" borderId="0" xfId="0" applyAlignment="1">
      <alignment horizontal="right"/>
    </xf>
    <xf numFmtId="165" fontId="0" fillId="0" borderId="0" xfId="2" applyNumberFormat="1" applyFont="1" applyFill="1" applyAlignment="1">
      <alignment horizontal="center" vertical="center"/>
    </xf>
    <xf numFmtId="0" fontId="7" fillId="0" borderId="0" xfId="0" applyFont="1" applyAlignment="1">
      <alignment horizontal="right" vertical="center"/>
    </xf>
    <xf numFmtId="0" fontId="6" fillId="0" borderId="0" xfId="0" applyFont="1"/>
    <xf numFmtId="0" fontId="7" fillId="0" borderId="0" xfId="0" applyFont="1" applyAlignment="1">
      <alignment horizontal="right" vertical="top"/>
    </xf>
    <xf numFmtId="0" fontId="4" fillId="0" borderId="0" xfId="0" applyFont="1" applyAlignment="1">
      <alignment horizontal="center" vertical="center"/>
    </xf>
    <xf numFmtId="0" fontId="12" fillId="0" borderId="0" xfId="0" applyFont="1" applyAlignment="1">
      <alignment vertical="center"/>
    </xf>
    <xf numFmtId="164" fontId="6" fillId="0" borderId="0" xfId="0" applyNumberFormat="1" applyFont="1" applyAlignment="1">
      <alignment horizontal="center" vertical="center"/>
    </xf>
    <xf numFmtId="0" fontId="0" fillId="3" borderId="8" xfId="0" applyFill="1" applyBorder="1" applyAlignment="1">
      <alignment horizontal="center" vertical="center"/>
    </xf>
    <xf numFmtId="164" fontId="0" fillId="3" borderId="0" xfId="0" applyNumberFormat="1" applyFill="1" applyAlignment="1">
      <alignment horizontal="center" vertical="center"/>
    </xf>
    <xf numFmtId="164" fontId="0" fillId="3" borderId="9" xfId="0" applyNumberFormat="1" applyFill="1" applyBorder="1" applyAlignment="1">
      <alignment horizontal="center" vertical="center"/>
    </xf>
    <xf numFmtId="164" fontId="6" fillId="0" borderId="0" xfId="0" applyNumberFormat="1" applyFont="1" applyAlignment="1">
      <alignment vertical="center"/>
    </xf>
    <xf numFmtId="164" fontId="3" fillId="0" borderId="0" xfId="0" applyNumberFormat="1" applyFont="1" applyAlignment="1">
      <alignment horizontal="center" vertical="center"/>
    </xf>
    <xf numFmtId="0" fontId="0" fillId="0" borderId="8" xfId="0" applyBorder="1" applyAlignment="1">
      <alignment horizontal="center" vertical="center"/>
    </xf>
    <xf numFmtId="164" fontId="10" fillId="0" borderId="9" xfId="0" applyNumberFormat="1" applyFont="1" applyBorder="1" applyAlignment="1">
      <alignment horizontal="center" vertical="center"/>
    </xf>
    <xf numFmtId="164" fontId="3"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horizontal="center"/>
    </xf>
    <xf numFmtId="0" fontId="8" fillId="0" borderId="0" xfId="0" applyFont="1" applyAlignment="1">
      <alignment horizontal="center" vertical="center"/>
    </xf>
    <xf numFmtId="164" fontId="9" fillId="3" borderId="3"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5" fontId="0" fillId="0" borderId="0" xfId="0" applyNumberFormat="1" applyAlignment="1">
      <alignment horizontal="center" vertical="center"/>
    </xf>
    <xf numFmtId="0" fontId="0" fillId="4" borderId="8" xfId="0" applyFill="1" applyBorder="1" applyAlignment="1">
      <alignment horizontal="center" vertical="center"/>
    </xf>
    <xf numFmtId="164" fontId="0" fillId="4" borderId="0" xfId="0" applyNumberFormat="1" applyFill="1" applyAlignment="1">
      <alignment horizontal="center" vertical="center"/>
    </xf>
    <xf numFmtId="164" fontId="0" fillId="4" borderId="9" xfId="0" applyNumberFormat="1" applyFill="1" applyBorder="1" applyAlignment="1">
      <alignment horizontal="center"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164" fontId="6" fillId="0" borderId="0" xfId="1" applyNumberFormat="1" applyFont="1" applyBorder="1" applyAlignment="1" applyProtection="1">
      <alignment horizontal="center" vertical="center"/>
    </xf>
    <xf numFmtId="0" fontId="0" fillId="0" borderId="7" xfId="0" applyBorder="1"/>
    <xf numFmtId="0" fontId="13" fillId="0" borderId="0" xfId="0" applyFont="1" applyAlignment="1">
      <alignment vertical="top" wrapText="1"/>
    </xf>
    <xf numFmtId="0" fontId="0" fillId="6" borderId="0" xfId="0" applyFill="1"/>
    <xf numFmtId="0" fontId="6" fillId="6" borderId="0" xfId="0" applyFont="1" applyFill="1"/>
    <xf numFmtId="0" fontId="0" fillId="6" borderId="0" xfId="0" applyFill="1" applyAlignment="1">
      <alignment horizontal="left" vertical="center"/>
    </xf>
    <xf numFmtId="0" fontId="2" fillId="0" borderId="0" xfId="0" applyFont="1" applyAlignment="1">
      <alignment horizontal="right"/>
    </xf>
    <xf numFmtId="164" fontId="2" fillId="0" borderId="0" xfId="0" applyNumberFormat="1" applyFont="1" applyAlignment="1">
      <alignment horizontal="center" vertical="center"/>
    </xf>
    <xf numFmtId="0" fontId="12" fillId="5"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0" fillId="3" borderId="12" xfId="0" applyFill="1" applyBorder="1" applyAlignment="1">
      <alignment horizontal="center" vertical="center"/>
    </xf>
    <xf numFmtId="164" fontId="0" fillId="3" borderId="13" xfId="0" applyNumberFormat="1" applyFill="1" applyBorder="1" applyAlignment="1">
      <alignment horizontal="center" vertical="center"/>
    </xf>
    <xf numFmtId="164" fontId="0" fillId="3" borderId="14" xfId="0" applyNumberFormat="1" applyFill="1" applyBorder="1" applyAlignment="1">
      <alignment horizontal="center" vertical="center"/>
    </xf>
    <xf numFmtId="0" fontId="13" fillId="0" borderId="0" xfId="0" applyFont="1" applyAlignment="1">
      <alignment horizontal="left" vertical="top" wrapText="1"/>
    </xf>
    <xf numFmtId="0" fontId="15" fillId="0" borderId="0" xfId="3" applyFont="1" applyAlignment="1" applyProtection="1">
      <alignment horizontal="left"/>
      <protection locked="0"/>
    </xf>
    <xf numFmtId="0" fontId="16" fillId="0" borderId="0" xfId="3" applyFont="1" applyAlignment="1">
      <alignment horizontal="left"/>
    </xf>
    <xf numFmtId="164" fontId="3" fillId="0" borderId="0" xfId="0" applyNumberFormat="1" applyFont="1" applyAlignment="1">
      <alignment horizontal="center" vertical="center"/>
    </xf>
    <xf numFmtId="0" fontId="5" fillId="0" borderId="0" xfId="0" applyFont="1" applyAlignment="1">
      <alignment horizontal="left"/>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164" fontId="6" fillId="3" borderId="1"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11" fillId="0" borderId="10" xfId="1" applyNumberFormat="1" applyFont="1" applyBorder="1" applyAlignment="1" applyProtection="1">
      <alignment horizontal="left" vertical="center" wrapText="1" indent="2"/>
      <protection locked="0"/>
    </xf>
    <xf numFmtId="164" fontId="11" fillId="0" borderId="11" xfId="1" applyNumberFormat="1" applyFont="1" applyBorder="1" applyAlignment="1" applyProtection="1">
      <alignment horizontal="left" vertical="center" wrapText="1" indent="2"/>
      <protection locked="0"/>
    </xf>
    <xf numFmtId="0" fontId="7" fillId="0" borderId="0" xfId="0" applyFont="1" applyAlignment="1">
      <alignment horizontal="right" vertical="top"/>
    </xf>
    <xf numFmtId="0" fontId="7" fillId="0" borderId="0" xfId="0" applyFont="1" applyAlignment="1">
      <alignment horizontal="right" vertical="center"/>
    </xf>
    <xf numFmtId="164" fontId="6" fillId="0" borderId="10" xfId="1" applyNumberFormat="1" applyFont="1" applyBorder="1" applyAlignment="1" applyProtection="1">
      <alignment horizontal="center" vertical="center"/>
      <protection locked="0"/>
    </xf>
    <xf numFmtId="164" fontId="6" fillId="0" borderId="11" xfId="1" applyNumberFormat="1" applyFont="1" applyBorder="1" applyAlignment="1" applyProtection="1">
      <alignment horizontal="center" vertical="center"/>
      <protection locked="0"/>
    </xf>
    <xf numFmtId="164" fontId="3" fillId="0" borderId="5" xfId="0" applyNumberFormat="1"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579120</xdr:colOff>
      <xdr:row>5</xdr:row>
      <xdr:rowOff>175260</xdr:rowOff>
    </xdr:from>
    <xdr:to>
      <xdr:col>3</xdr:col>
      <xdr:colOff>20955</xdr:colOff>
      <xdr:row>6</xdr:row>
      <xdr:rowOff>53340</xdr:rowOff>
    </xdr:to>
    <xdr:pic>
      <xdr:nvPicPr>
        <xdr:cNvPr id="3" name="Graphic 2" descr="Back with solid fill">
          <a:extLst>
            <a:ext uri="{FF2B5EF4-FFF2-40B4-BE49-F238E27FC236}">
              <a16:creationId xmlns:a16="http://schemas.microsoft.com/office/drawing/2014/main" id="{F2F50379-FAF8-67A9-E71E-2B0A4EFA28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flipH="1" flipV="1">
          <a:off x="2491740" y="1424940"/>
          <a:ext cx="754380" cy="754380"/>
        </a:xfrm>
        <a:prstGeom prst="rect">
          <a:avLst/>
        </a:prstGeom>
      </xdr:spPr>
    </xdr:pic>
    <xdr:clientData/>
  </xdr:twoCellAnchor>
  <xdr:twoCellAnchor editAs="oneCell">
    <xdr:from>
      <xdr:col>10</xdr:col>
      <xdr:colOff>24967</xdr:colOff>
      <xdr:row>0</xdr:row>
      <xdr:rowOff>11167</xdr:rowOff>
    </xdr:from>
    <xdr:to>
      <xdr:col>14</xdr:col>
      <xdr:colOff>325689</xdr:colOff>
      <xdr:row>7</xdr:row>
      <xdr:rowOff>56516</xdr:rowOff>
    </xdr:to>
    <xdr:pic>
      <xdr:nvPicPr>
        <xdr:cNvPr id="5" name="Picture 4">
          <a:extLst>
            <a:ext uri="{FF2B5EF4-FFF2-40B4-BE49-F238E27FC236}">
              <a16:creationId xmlns:a16="http://schemas.microsoft.com/office/drawing/2014/main" id="{6C397CFB-DE7E-3449-5D68-6E03467EBF0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847088" y="11167"/>
          <a:ext cx="2366136" cy="23603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gency@bankbound.com" TargetMode="External"/><Relationship Id="rId1" Type="http://schemas.openxmlformats.org/officeDocument/2006/relationships/hyperlink" Target="http://www.bankbound.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5"/>
  <sheetViews>
    <sheetView showGridLines="0" tabSelected="1" zoomScaleNormal="100" workbookViewId="0">
      <selection activeCell="E6" sqref="E6:F6"/>
    </sheetView>
  </sheetViews>
  <sheetFormatPr defaultRowHeight="14.4" x14ac:dyDescent="0.3"/>
  <cols>
    <col min="1" max="1" width="8.88671875" customWidth="1"/>
    <col min="2" max="3" width="19" customWidth="1"/>
    <col min="4" max="4" width="3" customWidth="1"/>
    <col min="5" max="5" width="28.33203125" customWidth="1"/>
    <col min="6" max="7" width="19" customWidth="1"/>
    <col min="8" max="8" width="7.44140625" customWidth="1"/>
    <col min="9" max="9" width="0.77734375" customWidth="1"/>
    <col min="10" max="10" width="3.77734375" customWidth="1"/>
    <col min="11" max="11" width="3.44140625" customWidth="1"/>
  </cols>
  <sheetData>
    <row r="2" spans="2:15" ht="31.2" x14ac:dyDescent="0.6">
      <c r="B2" s="51" t="s">
        <v>24</v>
      </c>
      <c r="C2" s="51"/>
      <c r="D2" s="51"/>
      <c r="E2" s="51"/>
      <c r="F2" s="51"/>
      <c r="G2" s="51"/>
      <c r="H2" s="51"/>
      <c r="I2" s="36"/>
    </row>
    <row r="3" spans="2:15" ht="15" thickBot="1" x14ac:dyDescent="0.35">
      <c r="I3" s="36"/>
    </row>
    <row r="4" spans="2:15" s="9" customFormat="1" ht="25.8" customHeight="1" thickTop="1" thickBot="1" x14ac:dyDescent="0.45">
      <c r="B4" s="59" t="s">
        <v>1</v>
      </c>
      <c r="C4" s="59"/>
      <c r="D4" s="8"/>
      <c r="E4" s="60">
        <v>2600000</v>
      </c>
      <c r="F4" s="61"/>
      <c r="I4" s="37"/>
    </row>
    <row r="5" spans="2:15" s="9" customFormat="1" ht="12" customHeight="1" thickTop="1" thickBot="1" x14ac:dyDescent="0.45">
      <c r="B5" s="8"/>
      <c r="C5" s="8"/>
      <c r="D5" s="8"/>
      <c r="E5" s="33"/>
      <c r="F5" s="33"/>
      <c r="I5" s="37"/>
    </row>
    <row r="6" spans="2:15" s="9" customFormat="1" ht="69" customHeight="1" thickTop="1" thickBot="1" x14ac:dyDescent="0.45">
      <c r="B6" s="58" t="s">
        <v>8</v>
      </c>
      <c r="C6" s="58"/>
      <c r="D6" s="10"/>
      <c r="E6" s="56" t="s">
        <v>6</v>
      </c>
      <c r="F6" s="57"/>
      <c r="I6" s="37"/>
    </row>
    <row r="7" spans="2:15" ht="15.6" customHeight="1" thickTop="1" thickBot="1" x14ac:dyDescent="0.35">
      <c r="E7" s="34"/>
      <c r="I7" s="36"/>
      <c r="K7" s="35"/>
      <c r="L7" s="35"/>
      <c r="M7" s="35"/>
      <c r="N7" s="35"/>
      <c r="O7" s="35"/>
    </row>
    <row r="8" spans="2:15" ht="25.2" customHeight="1" thickBot="1" x14ac:dyDescent="0.35">
      <c r="B8" s="52" t="s">
        <v>0</v>
      </c>
      <c r="C8" s="53"/>
      <c r="D8" s="11"/>
      <c r="E8" s="31" t="s">
        <v>30</v>
      </c>
      <c r="F8" s="32" t="s">
        <v>4</v>
      </c>
      <c r="G8" s="41" t="s">
        <v>5</v>
      </c>
      <c r="H8" s="12"/>
      <c r="I8" s="36"/>
      <c r="K8" s="47" t="s">
        <v>26</v>
      </c>
      <c r="L8" s="47"/>
      <c r="M8" s="47"/>
      <c r="N8" s="47"/>
      <c r="O8" s="47"/>
    </row>
    <row r="9" spans="2:15" ht="25.2" customHeight="1" thickBot="1" x14ac:dyDescent="0.35">
      <c r="B9" s="54">
        <f>MROUND(Mark_Bud_Low,500)</f>
        <v>156000</v>
      </c>
      <c r="C9" s="55"/>
      <c r="D9" s="13"/>
      <c r="E9" s="14" t="s">
        <v>9</v>
      </c>
      <c r="F9" s="15">
        <f>MROUND(MAX(SEO_Min,(Digital_Marketing_Budget_YR*SEO_Per)),250)</f>
        <v>30000</v>
      </c>
      <c r="G9" s="16">
        <f>MROUND(SEO_Bud_YR/12,50)</f>
        <v>2500</v>
      </c>
      <c r="H9" s="17"/>
      <c r="I9" s="36"/>
      <c r="K9" s="47"/>
      <c r="L9" s="47"/>
      <c r="M9" s="47"/>
      <c r="N9" s="47"/>
      <c r="O9" s="47"/>
    </row>
    <row r="10" spans="2:15" ht="25.2" customHeight="1" thickBot="1" x14ac:dyDescent="0.35">
      <c r="B10" s="62"/>
      <c r="C10" s="62"/>
      <c r="D10" s="18"/>
      <c r="E10" s="19" t="s">
        <v>3</v>
      </c>
      <c r="F10" s="4">
        <f>MROUND(MAX(PPC_Min,(Digital_Marketing_Budget_YR*PPC_Per)),250)</f>
        <v>60000</v>
      </c>
      <c r="G10" s="20">
        <f>MROUND(PPC_Bud_YR/12,50)</f>
        <v>5000</v>
      </c>
      <c r="H10" s="21"/>
      <c r="I10" s="36"/>
      <c r="K10" s="47"/>
      <c r="L10" s="47"/>
      <c r="M10" s="47"/>
      <c r="N10" s="47"/>
      <c r="O10" s="47"/>
    </row>
    <row r="11" spans="2:15" s="1" customFormat="1" ht="25.2" customHeight="1" thickBot="1" x14ac:dyDescent="0.35">
      <c r="B11" s="52" t="s">
        <v>2</v>
      </c>
      <c r="C11" s="53"/>
      <c r="D11" s="11"/>
      <c r="E11" s="14" t="s">
        <v>23</v>
      </c>
      <c r="F11" s="15">
        <f>MROUND((Digital_Marketing_Budget_YR*SocialMedia_Per),250)</f>
        <v>5500</v>
      </c>
      <c r="G11" s="16">
        <f>MROUND(SocialMedia_Bud_YR/12,50)</f>
        <v>450</v>
      </c>
      <c r="H11" s="22"/>
      <c r="I11" s="38"/>
      <c r="K11" s="47"/>
      <c r="L11" s="47"/>
      <c r="M11" s="47"/>
      <c r="N11" s="47"/>
      <c r="O11" s="47"/>
    </row>
    <row r="12" spans="2:15" ht="25.2" customHeight="1" thickBot="1" x14ac:dyDescent="0.35">
      <c r="B12" s="42" t="s">
        <v>4</v>
      </c>
      <c r="C12" s="43" t="s">
        <v>5</v>
      </c>
      <c r="D12" s="23"/>
      <c r="E12" s="28" t="s">
        <v>31</v>
      </c>
      <c r="F12" s="29">
        <f>MROUND(MAX(Content_Min,(Digital_Marketing_Budget_YR*Content_Per)),250)</f>
        <v>12000</v>
      </c>
      <c r="G12" s="30">
        <f>MROUND(AddContent_Bud_YR/12,50)</f>
        <v>1000</v>
      </c>
      <c r="H12" s="24"/>
      <c r="I12" s="36"/>
      <c r="K12" s="47"/>
      <c r="L12" s="47"/>
      <c r="M12" s="47"/>
      <c r="N12" s="47"/>
      <c r="O12" s="47"/>
    </row>
    <row r="13" spans="2:15" ht="25.2" customHeight="1" thickBot="1" x14ac:dyDescent="0.5">
      <c r="B13" s="25">
        <f>MROUND(Dig_Mark_Bud_Low,500)</f>
        <v>93500</v>
      </c>
      <c r="C13" s="26">
        <f>MROUND(Digital_Marketing_Budget_YR/12,50)</f>
        <v>7800</v>
      </c>
      <c r="D13" s="23"/>
      <c r="E13" s="44" t="s">
        <v>20</v>
      </c>
      <c r="F13" s="45">
        <f>MROUND(MAX(Email_Min,(Digital_Marketing_Budget_YR*Email_Per)),250)</f>
        <v>24000</v>
      </c>
      <c r="G13" s="46">
        <f>MROUND(Pers_Sal_YR/12,50)</f>
        <v>2000</v>
      </c>
      <c r="H13" s="24"/>
      <c r="I13" s="36"/>
      <c r="K13" s="48" t="s">
        <v>25</v>
      </c>
      <c r="L13" s="48"/>
      <c r="M13" s="48"/>
      <c r="N13" s="48"/>
      <c r="O13" s="48"/>
    </row>
    <row r="14" spans="2:15" ht="9" customHeight="1" x14ac:dyDescent="0.3">
      <c r="B14" s="50"/>
      <c r="C14" s="50"/>
      <c r="D14" s="18"/>
      <c r="E14" s="50"/>
      <c r="F14" s="50"/>
      <c r="G14" s="50"/>
      <c r="H14" s="50"/>
      <c r="I14" s="36"/>
    </row>
    <row r="15" spans="2:15" ht="18" x14ac:dyDescent="0.35">
      <c r="I15" s="36"/>
      <c r="K15" s="49" t="s">
        <v>27</v>
      </c>
      <c r="L15" s="49"/>
      <c r="M15" s="49"/>
      <c r="N15" s="49"/>
    </row>
  </sheetData>
  <sheetProtection algorithmName="SHA-512" hashValue="DxQ4bQ+eZxjtQITZoBZIOUhx6LgHgcvjTXX5DHIU+rVYLQKos8VyHQklVbYi40ElnjBN+epsXvGrccgLv/2nrQ==" saltValue="+2adUc+10kyC3hk9uRouUg==" spinCount="100000" sheet="1" selectLockedCells="1"/>
  <mergeCells count="15">
    <mergeCell ref="K8:O12"/>
    <mergeCell ref="K13:O13"/>
    <mergeCell ref="K15:N15"/>
    <mergeCell ref="G14:H14"/>
    <mergeCell ref="B2:H2"/>
    <mergeCell ref="B11:C11"/>
    <mergeCell ref="B8:C8"/>
    <mergeCell ref="B9:C9"/>
    <mergeCell ref="B14:C14"/>
    <mergeCell ref="E14:F14"/>
    <mergeCell ref="E6:F6"/>
    <mergeCell ref="B6:C6"/>
    <mergeCell ref="B4:C4"/>
    <mergeCell ref="E4:F4"/>
    <mergeCell ref="B10:C10"/>
  </mergeCells>
  <hyperlinks>
    <hyperlink ref="K13" r:id="rId1" xr:uid="{35D8DAD2-9847-443F-992D-75C01C3DEE00}"/>
    <hyperlink ref="K15" r:id="rId2" xr:uid="{C01B0DB9-B623-472F-AE4B-78FBA6DCA9FB}"/>
  </hyperlinks>
  <pageMargins left="0.7" right="0.7" top="0.75" bottom="0.75" header="0.3" footer="0.3"/>
  <pageSetup paperSize="7" orientation="landscape" horizontalDpi="200" verticalDpi="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Title="Select Your Objective" xr:uid="{939AE95B-096C-461B-8E53-ABBE9A5CF74E}">
          <x14:formula1>
            <xm:f>Resources!$A$2:$A$4</xm:f>
          </x14:formula1>
          <xm:sqref>E6:F6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BCB2F-6B55-48FD-AE20-CF9D0B87EE3D}">
  <dimension ref="A1:E21"/>
  <sheetViews>
    <sheetView workbookViewId="0">
      <selection activeCell="B29" sqref="B29"/>
    </sheetView>
  </sheetViews>
  <sheetFormatPr defaultRowHeight="14.4" x14ac:dyDescent="0.3"/>
  <cols>
    <col min="1" max="1" width="49.77734375" customWidth="1"/>
    <col min="2" max="2" width="20.77734375" style="1" customWidth="1"/>
    <col min="4" max="4" width="86.109375" bestFit="1" customWidth="1"/>
  </cols>
  <sheetData>
    <row r="1" spans="1:5" x14ac:dyDescent="0.3">
      <c r="A1" s="2" t="s">
        <v>15</v>
      </c>
      <c r="B1" s="2" t="s">
        <v>17</v>
      </c>
    </row>
    <row r="2" spans="1:5" ht="28.8" x14ac:dyDescent="0.3">
      <c r="A2" s="3" t="s">
        <v>6</v>
      </c>
      <c r="B2" s="5">
        <v>0.06</v>
      </c>
    </row>
    <row r="3" spans="1:5" ht="28.8" x14ac:dyDescent="0.3">
      <c r="A3" s="3" t="s">
        <v>7</v>
      </c>
      <c r="B3" s="5">
        <v>0.09</v>
      </c>
    </row>
    <row r="4" spans="1:5" ht="28.8" x14ac:dyDescent="0.3">
      <c r="A4" s="3" t="s">
        <v>32</v>
      </c>
      <c r="B4" s="5">
        <v>0.14000000000000001</v>
      </c>
    </row>
    <row r="5" spans="1:5" x14ac:dyDescent="0.3">
      <c r="A5" s="3"/>
      <c r="B5" s="5"/>
    </row>
    <row r="6" spans="1:5" x14ac:dyDescent="0.3">
      <c r="D6" s="3"/>
      <c r="E6" s="5"/>
    </row>
    <row r="7" spans="1:5" x14ac:dyDescent="0.3">
      <c r="A7" s="6" t="s">
        <v>1</v>
      </c>
      <c r="B7" s="4">
        <f>'Budget Calculator'!E4</f>
        <v>2600000</v>
      </c>
    </row>
    <row r="8" spans="1:5" x14ac:dyDescent="0.3">
      <c r="A8" s="6" t="s">
        <v>16</v>
      </c>
      <c r="B8" s="5">
        <f>VLOOKUP(Objective_Select,Objectives_Table,2,FALSE)</f>
        <v>0.06</v>
      </c>
    </row>
    <row r="9" spans="1:5" x14ac:dyDescent="0.3">
      <c r="A9" s="6" t="s">
        <v>10</v>
      </c>
      <c r="B9" s="4">
        <f>Yearly_Revenue*Per_Select</f>
        <v>156000</v>
      </c>
    </row>
    <row r="10" spans="1:5" x14ac:dyDescent="0.3">
      <c r="A10" s="6"/>
      <c r="B10" s="4"/>
    </row>
    <row r="11" spans="1:5" x14ac:dyDescent="0.3">
      <c r="A11" s="6" t="s">
        <v>11</v>
      </c>
      <c r="B11" s="5">
        <v>0.6</v>
      </c>
    </row>
    <row r="12" spans="1:5" x14ac:dyDescent="0.3">
      <c r="A12" s="6"/>
      <c r="B12" s="5"/>
    </row>
    <row r="13" spans="1:5" x14ac:dyDescent="0.3">
      <c r="A13" s="6" t="s">
        <v>2</v>
      </c>
      <c r="B13" s="4">
        <f>Mark_Bud_Low*Dig_Mark_Bud_Per</f>
        <v>93600</v>
      </c>
    </row>
    <row r="14" spans="1:5" x14ac:dyDescent="0.3">
      <c r="A14" s="6"/>
      <c r="B14" s="4"/>
    </row>
    <row r="15" spans="1:5" x14ac:dyDescent="0.3">
      <c r="A15" s="39" t="s">
        <v>28</v>
      </c>
      <c r="B15" s="40" t="s">
        <v>29</v>
      </c>
      <c r="C15" s="2" t="s">
        <v>18</v>
      </c>
    </row>
    <row r="16" spans="1:5" x14ac:dyDescent="0.3">
      <c r="A16" s="6" t="s">
        <v>12</v>
      </c>
      <c r="B16" s="7">
        <v>0.13500000000000001</v>
      </c>
      <c r="C16">
        <v>30000</v>
      </c>
    </row>
    <row r="17" spans="1:3" x14ac:dyDescent="0.3">
      <c r="A17" s="6" t="s">
        <v>13</v>
      </c>
      <c r="B17" s="7">
        <v>0.61</v>
      </c>
      <c r="C17">
        <v>60000</v>
      </c>
    </row>
    <row r="18" spans="1:3" x14ac:dyDescent="0.3">
      <c r="A18" s="6" t="s">
        <v>21</v>
      </c>
      <c r="B18" s="7">
        <v>0.06</v>
      </c>
    </row>
    <row r="19" spans="1:3" x14ac:dyDescent="0.3">
      <c r="A19" s="6" t="s">
        <v>22</v>
      </c>
      <c r="B19" s="7">
        <v>0.125</v>
      </c>
      <c r="C19">
        <v>12000</v>
      </c>
    </row>
    <row r="20" spans="1:3" x14ac:dyDescent="0.3">
      <c r="A20" s="6" t="s">
        <v>14</v>
      </c>
      <c r="B20" s="7">
        <v>7.0000000000000007E-2</v>
      </c>
      <c r="C20">
        <v>24000</v>
      </c>
    </row>
    <row r="21" spans="1:3" x14ac:dyDescent="0.3">
      <c r="A21" s="6" t="s">
        <v>19</v>
      </c>
      <c r="B21" s="27">
        <f>SUM(B16:B20)</f>
        <v>1</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Budget Calculator</vt:lpstr>
      <vt:lpstr>Resources</vt:lpstr>
      <vt:lpstr>AddContent_Bud_YR</vt:lpstr>
      <vt:lpstr>Content_Bud_YR</vt:lpstr>
      <vt:lpstr>Content_Min</vt:lpstr>
      <vt:lpstr>Content_Per</vt:lpstr>
      <vt:lpstr>Dig_Mark_Bud_Low</vt:lpstr>
      <vt:lpstr>Dig_Mark_Bud_Per</vt:lpstr>
      <vt:lpstr>Digital_Marketing_Budget_MN</vt:lpstr>
      <vt:lpstr>Digital_Marketing_Budget_YR</vt:lpstr>
      <vt:lpstr>Email_Bud_YR</vt:lpstr>
      <vt:lpstr>Email_Min</vt:lpstr>
      <vt:lpstr>Email_Per</vt:lpstr>
      <vt:lpstr>Mark_Bud_Low</vt:lpstr>
      <vt:lpstr>Objective_Select</vt:lpstr>
      <vt:lpstr>Objectives</vt:lpstr>
      <vt:lpstr>Objectives_Table</vt:lpstr>
      <vt:lpstr>Per_Select</vt:lpstr>
      <vt:lpstr>Pers_Sal_YR</vt:lpstr>
      <vt:lpstr>PPC_Bud_YR</vt:lpstr>
      <vt:lpstr>PPC_Min</vt:lpstr>
      <vt:lpstr>PPC_Per</vt:lpstr>
      <vt:lpstr>SEO_Bud_YR</vt:lpstr>
      <vt:lpstr>SEO_Mid</vt:lpstr>
      <vt:lpstr>SEO_Min</vt:lpstr>
      <vt:lpstr>SEO_Per</vt:lpstr>
      <vt:lpstr>SocialMedia_Bud_YR</vt:lpstr>
      <vt:lpstr>SocialMedia_Per</vt:lpstr>
      <vt:lpstr>Spend_High</vt:lpstr>
      <vt:lpstr>Spend_Low</vt:lpstr>
      <vt:lpstr>Spend_Mid</vt:lpstr>
      <vt:lpstr>Yearly_Revenue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Sylvainus</dc:creator>
  <cp:lastModifiedBy>Scott Sylvainus</cp:lastModifiedBy>
  <dcterms:created xsi:type="dcterms:W3CDTF">2023-09-21T12:26:13Z</dcterms:created>
  <dcterms:modified xsi:type="dcterms:W3CDTF">2023-10-12T16:21:37Z</dcterms:modified>
</cp:coreProperties>
</file>